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04763 Chick-fil-a Lutz, Fl\"/>
    </mc:Choice>
  </mc:AlternateContent>
  <xr:revisionPtr revIDLastSave="0" documentId="13_ncr:1_{36E3A218-31A5-4C04-91FC-F4547081A1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s="1"/>
  <c r="F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<sst xmlns="http://schemas.openxmlformats.org/spreadsheetml/2006/main" count="81" uniqueCount="50">
  <si>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</si>
  <si>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</si>
  <si>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</si>
  <si>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</si>
  <si>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</si>
  <si>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</si>
  <si>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</si>
  <si>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</si>
  <si>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</si>
  <si>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</si>
  <si>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</si>
  <si>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</si>
  <si>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</si>
  <si>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</si>
  <si>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</si>
  <si>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</si>
  <si>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</si>
  <si>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</si>
  <si>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</si>
  <si>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</si>
  <si>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</si>
  <si>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</si>
  <si>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</si>
  <si>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</si>
  <si>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</si>
  <si>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</si>
  <si>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</si>
  <si>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</si>
  <si>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</si>
  <si>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</si>
  <si>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</si>
  <si>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</si>
  <si>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</si>
  <si>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</si>
  <si>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</si>
  <si>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</si>
  <si>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</si>
  <si>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</si>
  <si>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</si>
  <si>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</si>
  <si>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</si>
  <si>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</si>
  <si>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</si>
  <si>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</si>
  <si>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</si>
  <si>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</si>
  <si>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</si>
  <si>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</si>
  <si>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DINING</t>
  </si>
  <si>
    <t>SERVING/DRIVE 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</si>
</sst>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5" zoomScaleNormal="85" zoomScaleSheetLayoutView="85" workbookViewId="0">
      <selection activeCell="K21" sqref="K2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>
        <v>8638</v>
      </c>
      <c r="E6" s="23">
        <f t="shared" ref="E6:F7" si="0">C6-G6</f>
        <v>8120</v>
      </c>
      <c r="F6" s="24">
        <f t="shared" si="0"/>
        <v>7385</v>
      </c>
      <c r="G6" s="25">
        <v>1380</v>
      </c>
      <c r="H6" s="26">
        <v>1253</v>
      </c>
      <c r="I6" s="27">
        <f>G6/C6</f>
        <v>0.14526315789473684</v>
      </c>
      <c r="J6" s="28">
        <f>H6/D6</f>
        <v>0.14505672609400325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5600</v>
      </c>
      <c r="D7" s="36">
        <v>5155</v>
      </c>
      <c r="E7" s="35">
        <f t="shared" si="0"/>
        <v>4325</v>
      </c>
      <c r="F7" s="36">
        <f t="shared" si="0"/>
        <v>3853</v>
      </c>
      <c r="G7" s="37">
        <v>1275</v>
      </c>
      <c r="H7" s="38">
        <v>1302</v>
      </c>
      <c r="I7" s="39">
        <f t="shared" ref="I7:J7" si="1">G7/C7</f>
        <v>0.22767857142857142</v>
      </c>
      <c r="J7" s="40">
        <f t="shared" si="1"/>
        <v>0.25257032007759456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48</v>
      </c>
      <c r="C8" s="35">
        <v>6400</v>
      </c>
      <c r="D8" s="36">
        <v>6004</v>
      </c>
      <c r="E8" s="35">
        <f t="shared" ref="E8" si="2">C8-G8</f>
        <v>4375</v>
      </c>
      <c r="F8" s="36">
        <f t="shared" ref="F8" si="3">D8-H8</f>
        <v>4096</v>
      </c>
      <c r="G8" s="37">
        <v>2025</v>
      </c>
      <c r="H8" s="38">
        <v>1908</v>
      </c>
      <c r="I8" s="39">
        <f t="shared" ref="I8" si="4">G8/C8</f>
        <v>0.31640625</v>
      </c>
      <c r="J8" s="40">
        <f t="shared" ref="J8" si="5">H8/D8</f>
        <v>0.31778814123917387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>
        <v>1855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1322</v>
      </c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>
        <v>307</v>
      </c>
      <c r="Q11" s="61"/>
      <c r="R11" s="66"/>
    </row>
    <row r="12" spans="1:21" ht="20.100000000000001" customHeight="1" thickBot="1" x14ac:dyDescent="0.3">
      <c r="A12" s="189" t="s">
        <v>28</v>
      </c>
      <c r="B12" s="190"/>
      <c r="C12" s="74">
        <f t="shared" ref="C12:H12" si="6">SUM(C6:C11)</f>
        <v>21500</v>
      </c>
      <c r="D12" s="75">
        <f t="shared" si="6"/>
        <v>19797</v>
      </c>
      <c r="E12" s="74">
        <f t="shared" si="6"/>
        <v>16820</v>
      </c>
      <c r="F12" s="75">
        <f t="shared" si="6"/>
        <v>15334</v>
      </c>
      <c r="G12" s="76">
        <f t="shared" si="6"/>
        <v>4680</v>
      </c>
      <c r="H12" s="77">
        <f t="shared" si="6"/>
        <v>4463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3314</v>
      </c>
      <c r="N12" s="80">
        <f t="shared" si="7"/>
        <v>3177</v>
      </c>
      <c r="O12" s="81">
        <f t="shared" si="7"/>
        <v>300</v>
      </c>
      <c r="P12" s="82">
        <f t="shared" si="7"/>
        <v>307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5">
      <c r="A16" s="140" t="s">
        <v>31</v>
      </c>
      <c r="B16" s="141"/>
      <c r="C16" s="88">
        <f>G12+K12</f>
        <v>4680</v>
      </c>
      <c r="D16" s="89">
        <f>H12+L12</f>
        <v>4463</v>
      </c>
      <c r="F16" s="194" t="s">
        <v>13</v>
      </c>
      <c r="G16" s="195"/>
      <c r="H16" s="129">
        <v>1.7500000000000002E-2</v>
      </c>
      <c r="I16" s="130"/>
      <c r="J16" s="131"/>
      <c r="L16" s="118"/>
      <c r="M16" s="118"/>
      <c r="N16" s="118"/>
      <c r="O16" s="118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2" t="s">
        <v>30</v>
      </c>
      <c r="B17" s="143"/>
      <c r="C17" s="92">
        <f>M12+O12</f>
        <v>3614</v>
      </c>
      <c r="D17" s="93">
        <f>N12+P12</f>
        <v>3484</v>
      </c>
      <c r="F17" s="196" t="s">
        <v>14</v>
      </c>
      <c r="G17" s="197"/>
      <c r="H17" s="132">
        <v>1.8200000000000001E-2</v>
      </c>
      <c r="I17" s="133"/>
      <c r="J17" s="134"/>
      <c r="L17" s="119" t="s">
        <v>35</v>
      </c>
      <c r="M17" s="119"/>
      <c r="N17" s="119"/>
      <c r="O17" s="119"/>
      <c r="P17" s="99">
        <f>IF(R16=TRUE, 1, 0)</f>
        <v>1</v>
      </c>
    </row>
    <row r="18" spans="1:18" ht="18.75" customHeight="1" thickBot="1" x14ac:dyDescent="0.35">
      <c r="A18" s="144" t="s">
        <v>18</v>
      </c>
      <c r="B18" s="145"/>
      <c r="C18" s="90">
        <f>C16-C17</f>
        <v>1066</v>
      </c>
      <c r="D18" s="91">
        <f>D16-D17</f>
        <v>979</v>
      </c>
      <c r="F18" s="175" t="s">
        <v>15</v>
      </c>
      <c r="G18" s="176"/>
      <c r="H18" s="135">
        <v>1.7999999999999999E-2</v>
      </c>
      <c r="I18" s="136"/>
      <c r="J18" s="137"/>
      <c r="L18" s="118"/>
      <c r="M18" s="118"/>
      <c r="N18" s="118"/>
      <c r="O18" s="118"/>
      <c r="P18" s="100"/>
      <c r="R18" s="1" t="b">
        <f>AND(H19&gt;=-0.02, H19&lt;=0.02)</f>
        <v>1</v>
      </c>
    </row>
    <row r="19" spans="1:18" ht="16.5" customHeight="1" thickBot="1" x14ac:dyDescent="0.3">
      <c r="F19" s="210" t="s">
        <v>16</v>
      </c>
      <c r="G19" s="211"/>
      <c r="H19" s="126">
        <f>AVERAGE(H16:J18)</f>
        <v>1.7899999999999999E-2</v>
      </c>
      <c r="I19" s="127"/>
      <c r="J19" s="128"/>
      <c r="L19" s="115" t="s">
        <v>36</v>
      </c>
      <c r="M19" s="115"/>
      <c r="N19" s="115"/>
      <c r="O19" s="115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5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3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3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8"/>
        <v>-701</v>
      </c>
    </row>
    <row r="33" spans="1:16" ht="19.2" customHeight="1" x14ac:dyDescent="0.25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D48B2E-9B33-4343-8E36-A501A0507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9E1045-8D0A-4269-98DD-0D84137CC4B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16AB118-0EB8-4BE4-A68A-89CF53D779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2023-01-09T18:17:12Z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